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06369b3d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pping list" sheetId="1" r:id="R2b5440be83954dc5"/>
    <x:sheet xmlns:r="http://schemas.openxmlformats.org/officeDocument/2006/relationships" name="Tools" sheetId="2" r:id="Rddf191c140b549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$#,##0"/>
    <x:numFmt numFmtId="202" formatCode="0"/>
    <x:numFmt numFmtId="203" formatCode="$0.000"/>
  </x:numFmts>
  <x:fonts count="7">
    <x:font>
      <x:sz val="11"/>
      <x:name val="Carlito"/>
    </x:font>
    <x:font>
      <x:sz val="11"/>
      <x:color rgb="FF243B53"/>
      <x:name val="Arial"/>
    </x:font>
    <x:font>
      <x:b/>
      <x:sz val="16"/>
      <x:color rgb="FF243B53"/>
      <x:name val="Arial"/>
    </x:font>
    <x:font>
      <x:i/>
      <x:sz val="11"/>
      <x:color rgb="FF243B53"/>
      <x:name val="Arial"/>
    </x:font>
    <x:font>
      <x:b/>
      <x:sz val="11"/>
      <x:color rgb="FF243B53"/>
      <x:name val="Arial"/>
    </x:font>
    <x:font>
      <x:sz val="11"/>
      <x:color rgb="FF1261A0"/>
      <x:name val="Arial"/>
    </x:font>
    <x:font>
      <x:b/>
      <x:sz val="11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1F5F9"/>
      </x:patternFill>
    </x:fill>
    <x:fill>
      <x:patternFill patternType="solid">
        <x:fgColor rgb="FFFFFFFF"/>
      </x:patternFill>
    </x:fill>
    <x:fill>
      <x:patternFill patternType="solid">
        <x:fgColor rgb="FF243B53"/>
      </x:patternFill>
    </x:fill>
    <x:fill>
      <x:patternFill patternType="solid">
        <x:fgColor rgb="FFEAF2F8"/>
      </x:patternFill>
    </x:fill>
    <x:fill>
      <x:patternFill patternType="solid">
        <x:fgColor rgb="FFF1F5F9"/>
      </x:patternFill>
    </x:fill>
    <x:fill>
      <x:patternFill patternType="solid">
        <x:fgColor rgb="FFFFFFF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9FB3C8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right" vertical="center" wrapText="1"/>
    </x:xf>
    <x:xf numFmtId="0" fontId="1" fillId="3" borderId="2" xfId="0" applyNumberFormat="1" applyFont="1" applyFill="1" applyBorder="1" applyAlignment="1">
      <x:alignment horizontal="right" vertical="center" wrapText="1"/>
    </x:xf>
    <x:xf numFmtId="202" fontId="1" fillId="2" borderId="2" xfId="0" applyNumberFormat="1" applyFont="1" applyFill="1" applyBorder="1" applyAlignment="1">
      <x:alignment horizontal="right" vertical="center" wrapText="1"/>
    </x:xf>
    <x:xf numFmtId="202" fontId="1" fillId="3" borderId="2" xfId="0" applyNumberFormat="1" applyFont="1" applyFill="1" applyBorder="1" applyAlignment="1">
      <x:alignment horizontal="right" vertical="center" wrapText="1"/>
    </x:xf>
    <x:xf numFmtId="200" fontId="1" fillId="2" borderId="2" xfId="0" applyNumberFormat="1" applyFont="1" applyFill="1" applyBorder="1" applyAlignment="1">
      <x:alignment horizontal="right" vertical="center" wrapText="1"/>
    </x:xf>
    <x:xf numFmtId="200" fontId="1" fillId="3" borderId="2" xfId="0" applyNumberFormat="1" applyFont="1" applyFill="1" applyBorder="1" applyAlignment="1">
      <x:alignment horizontal="right" vertical="center" wrapText="1"/>
    </x:xf>
    <x:xf numFmtId="203" fontId="1" fillId="2" borderId="2" xfId="0" applyNumberFormat="1" applyFont="1" applyFill="1" applyBorder="1" applyAlignment="1">
      <x:alignment horizontal="right" vertical="center" wrapText="1"/>
    </x:xf>
    <x:xf numFmtId="0" fontId="5" fillId="2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5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5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6" fillId="4" borderId="5" xfId="0" applyNumberFormat="1" applyFont="1" applyFill="1" applyBorder="1" applyAlignment="1">
      <x:alignment horizontal="center"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202" fontId="1" fillId="5" borderId="2" xfId="0" applyNumberFormat="1" applyFont="1" applyFill="1" applyBorder="1" applyAlignment="1">
      <x:alignment horizontal="right" vertical="center" wrapText="1"/>
    </x:xf>
    <x:xf numFmtId="200" fontId="1" fillId="5" borderId="2" xfId="0" applyNumberFormat="1" applyFont="1" applyFill="1" applyBorder="1" applyAlignment="1">
      <x:alignment horizontal="right"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horizontal="center" vertical="center"/>
    </x:xf>
    <x:xf numFmtId="0" fontId="6" fillId="4" borderId="5" xfId="0" applyNumberFormat="1" applyFont="1" applyFill="1" applyBorder="1" applyAlignment="1">
      <x:alignment horizontal="center" vertical="center"/>
    </x:xf>
    <x:xf numFmtId="0" fontId="1" fillId="6" borderId="2" xfId="0" applyNumberFormat="1" applyFont="1" applyFill="1" applyBorder="1" applyAlignment="1">
      <x:alignment vertical="center" wrapText="1"/>
    </x:xf>
    <x:xf numFmtId="202" fontId="1" fillId="6" borderId="2" xfId="0" applyNumberFormat="1" applyFont="1" applyFill="1" applyBorder="1" applyAlignment="1">
      <x:alignment horizontal="right" vertical="center" wrapText="1"/>
    </x:xf>
    <x:xf numFmtId="200" fontId="1" fillId="6" borderId="2" xfId="0" applyNumberFormat="1" applyFont="1" applyFill="1" applyBorder="1" applyAlignment="1">
      <x:alignment horizontal="right" vertical="center" wrapText="1"/>
    </x:xf>
    <x:xf numFmtId="0" fontId="5" fillId="6" borderId="2" xfId="0" applyNumberFormat="1" applyFont="1" applyFill="1" applyBorder="1" applyAlignment="1">
      <x:alignment vertical="center" wrapText="1"/>
    </x:xf>
    <x:xf numFmtId="0" fontId="1" fillId="7" borderId="2" xfId="0" applyNumberFormat="1" applyFont="1" applyFill="1" applyBorder="1" applyAlignment="1">
      <x:alignment vertical="center" wrapText="1"/>
    </x:xf>
    <x:xf numFmtId="202" fontId="1" fillId="7" borderId="2" xfId="0" applyNumberFormat="1" applyFont="1" applyFill="1" applyBorder="1" applyAlignment="1">
      <x:alignment horizontal="right" vertical="center" wrapText="1"/>
    </x:xf>
    <x:xf numFmtId="200" fontId="1" fillId="7" borderId="2" xfId="0" applyNumberFormat="1" applyFont="1" applyFill="1" applyBorder="1" applyAlignment="1">
      <x:alignment horizontal="right" vertical="center" wrapText="1"/>
    </x:xf>
    <x:xf numFmtId="0" fontId="5" fillId="7" borderId="2" xfId="0" applyNumberFormat="1" applyFont="1" applyFill="1" applyBorder="1" applyAlignment="1">
      <x:alignment vertical="center" wrapText="1"/>
    </x:xf>
    <x:xf numFmtId="203" fontId="1" fillId="7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1">
    <x:dxf>
      <x:fill>
        <x:patternFill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7a051f3e1491a" /><Relationship Type="http://schemas.openxmlformats.org/officeDocument/2006/relationships/theme" Target="/xl/theme/theme1.xml" Id="R4fc4d7ccfbb54710" /><Relationship Type="http://schemas.openxmlformats.org/officeDocument/2006/relationships/sharedStrings" Target="/xl/sharedStrings.xml" Id="R2d8fa2a502534b65" /><Relationship Type="http://schemas.openxmlformats.org/officeDocument/2006/relationships/worksheet" Target="/xl/worksheets/sheet1.xml" Id="R2b5440be83954dc5" /><Relationship Type="http://schemas.openxmlformats.org/officeDocument/2006/relationships/worksheet" Target="/xl/worksheets/sheet2.xml" Id="Rddf191c140b549e6" /></Relationships>
</file>

<file path=xl/tables/table1.xml><?xml version="1.0" encoding="utf-8"?>
<x:table xmlns:x="http://schemas.openxmlformats.org/spreadsheetml/2006/main" id="3" name="RobotShoppingList" displayName="RobotShoppingList" ref="A9:G60" headerRowCount="1" totalsRowCount="0" totalsRowShown="0">
  <x:autoFilter ref="A9:G60"/>
  <x:tableColumns count="7">
    <x:tableColumn id="1" name="Part name"/>
    <x:tableColumn id="2" name="Quantity"/>
    <x:tableColumn id="3" name="Unit price / estimate (USD)"/>
    <x:tableColumn id="4" name="Line total (USD)"/>
    <x:tableColumn id="5" name="What is it?"/>
    <x:tableColumn id="6" name="Buy from"/>
    <x:tableColumn id="7" name="Lin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uildTools" displayName="BuildTools" ref="A6:B39" headerRowCount="1" totalsRowCount="0" totalsRowShown="0">
  <x:autoFilter ref="A6:B39"/>
  <x:tableColumns count="2">
    <x:tableColumn id="1" name="Tool / workshop supply"/>
    <x:tableColumn id="2" name="Use or requireme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4f4c6f6805af42f0" /><ns0:Relationship Id="rIdGapLink1" Type="http://schemas.openxmlformats.org/officeDocument/2006/relationships/hyperlink" Target="https://www.amazon.com/dp/B00TG1TSUC" TargetMode="External" /><ns0:Relationship Id="rIdGapLink2" Type="http://schemas.openxmlformats.org/officeDocument/2006/relationships/hyperlink" Target="https://www.amazon.com/dp/B017TFR664" TargetMode="External" /><ns0:Relationship Id="rIdGapLink3" Type="http://schemas.openxmlformats.org/officeDocument/2006/relationships/hyperlink" Target="https://www.amazon.com/dp/B08GHY8865" TargetMode="External" /><ns0:Relationship Id="rIdGapLink4" Type="http://schemas.openxmlformats.org/officeDocument/2006/relationships/hyperlink" Target="https://www.amazon.com/dp/B0DC5YN5CD" TargetMode="External" /><ns0:Relationship Id="rIdGapLink5" Type="http://schemas.openxmlformats.org/officeDocument/2006/relationships/hyperlink" Target="https://www.amazon.com/dp/B000T9SDVU" TargetMode="External" /><ns0:Relationship Id="rIdGapLink6" Type="http://schemas.openxmlformats.org/officeDocument/2006/relationships/hyperlink" Target="https://www.amazon.com/dp/B00C5NUZ96" TargetMode="External" /><ns0:Relationship Id="rIdGapLink7" Type="http://schemas.openxmlformats.org/officeDocument/2006/relationships/hyperlink" Target="https://www.amazon.com/dp/B0FCZTYSN6" TargetMode="External" /><ns0:Relationship Id="rIdGapLink8" Type="http://schemas.openxmlformats.org/officeDocument/2006/relationships/hyperlink" Target="https://www.amazon.com/dp/B09K3LL93Q" TargetMode="External" /><ns0:Relationship Id="rIdGapLink9" Type="http://schemas.openxmlformats.org/officeDocument/2006/relationships/hyperlink" Target="https://www.amazon.com/dp/B0C7ZPZ214" TargetMode="External" /><ns0:Relationship Id="rIdGapLink10" Type="http://schemas.openxmlformats.org/officeDocument/2006/relationships/hyperlink" Target="https://www.amazon.com/dp/B09TYR314X" TargetMode="External" /><ns0:Relationship Id="rIdGapLink11" Type="http://schemas.openxmlformats.org/officeDocument/2006/relationships/hyperlink" Target="https://www.amazon.com/dp/B0CDH36ZMX" TargetMode="External" /><ns0:Relationship Id="rIdGapLink12" Type="http://schemas.openxmlformats.org/officeDocument/2006/relationships/hyperlink" Target="https://www.amazon.com/dp/B06WGSRM4Z" TargetMode="External" /><ns0:Relationship Id="rIdGapLink13" Type="http://schemas.openxmlformats.org/officeDocument/2006/relationships/hyperlink" Target="https://www.amazon.com/dp/B000I1RSNS" TargetMode="External" /><ns0:Relationship Id="rIdGapLink14" Type="http://schemas.openxmlformats.org/officeDocument/2006/relationships/hyperlink" Target="https://www.seeedstudio.com/Robostride-03-Actuator-p-6774.html" TargetMode="External" /><ns0:Relationship Id="rIdGapLink15" Type="http://schemas.openxmlformats.org/officeDocument/2006/relationships/hyperlink" Target="https://www.seeedstudio.com/Robostride-02-Actuator-p-6665.html" TargetMode="External" /><ns0:Relationship Id="rIdGapLink16" Type="http://schemas.openxmlformats.org/officeDocument/2006/relationships/hyperlink" Target="https://www.seeedstudio.com/Robostride-05-Actuator-p-6666.html" TargetMode="External" /><ns0:Relationship Id="rIdGapLink17" Type="http://schemas.openxmlformats.org/officeDocument/2006/relationships/hyperlink" Target="https://www.digikey.com/en/products/detail/igus/CFBUS-020/29289494" TargetMode="External" /><ns0:Relationship Id="rIdGapLink18" Type="http://schemas.openxmlformats.org/officeDocument/2006/relationships/hyperlink" Target="https://www.digikey.com/en/products/detail/te-connectivity-amp-connectors/2-130171-1/1864430" TargetMode="External" /><ns0:Relationship Id="rIdGapLink19" Type="http://schemas.openxmlformats.org/officeDocument/2006/relationships/hyperlink" Target="https://www.digikey.com/en/products/detail/te-connectivity-amp-connectors/165034/1136246" TargetMode="External" /><ns0:Relationship Id="rIdGapLink20" Type="http://schemas.openxmlformats.org/officeDocument/2006/relationships/hyperlink" Target="https://www.digikey.com/en/products/detail/xsens-technologies-b-v/MTI-3-5A-DK/18718047" TargetMode="External" /><ns0:Relationship Id="rIdGapLink21" Type="http://schemas.openxmlformats.org/officeDocument/2006/relationships/hyperlink" Target="https://www.digikey.com/en/products/detail/adafruit-industries-llc/3369/6623862" TargetMode="External" /><ns0:Relationship Id="rIdGapLink22" Type="http://schemas.openxmlformats.org/officeDocument/2006/relationships/hyperlink" Target="https://www.digikey.com/en/products/detail/stackpole-electronics-inc/CF14JT120R/1741278" TargetMode="External" /><ns0:Relationship Id="rIdGapLink23" Type="http://schemas.openxmlformats.org/officeDocument/2006/relationships/hyperlink" Target="https://www.digikey.com/en/products/detail/switchcraft-inc/760/109416" TargetMode="External" /><ns0:Relationship Id="rIdGapLink24" Type="http://schemas.openxmlformats.org/officeDocument/2006/relationships/hyperlink" Target="https://www.digikey.com/en/products/detail/adafruit-industries-llc/5030/14617347" TargetMode="External" /><ns0:Relationship Id="rIdGapLink25" Type="http://schemas.openxmlformats.org/officeDocument/2006/relationships/hyperlink" Target="https://www.digikey.com/en/products/detail/pololu/5578/26813172" TargetMode="External" /><ns0:Relationship Id="rIdGapLink26" Type="http://schemas.openxmlformats.org/officeDocument/2006/relationships/hyperlink" Target="https://www.digikey.com/en/products/detail/littelfuse-inc/142-5631-5402/2515916" TargetMode="External" /><ns0:Relationship Id="rIdGapLink27" Type="http://schemas.openxmlformats.org/officeDocument/2006/relationships/hyperlink" Target="https://www.digikey.com/en/products/detail/littelfuse-inc/04980921GXM5/3426968" TargetMode="External" /><ns0:Relationship Id="rIdGapLink28" Type="http://schemas.openxmlformats.org/officeDocument/2006/relationships/hyperlink" Target="https://www.digikey.com/en/products/detail/littelfuse-commercial-vehicle-products/0FHM0003ZXJS/29571868" TargetMode="External" /><ns0:Relationship Id="rIdGapLink29" Type="http://schemas.openxmlformats.org/officeDocument/2006/relationships/hyperlink" Target="https://www.digikey.com/en/products/detail/littelfuse-inc/0997005-WXN/701057" TargetMode="External" /><ns0:Relationship Id="rIdGapLink30" Type="http://schemas.openxmlformats.org/officeDocument/2006/relationships/hyperlink" Target="https://www.digikey.com/en/products/detail/littelfuse-inc/0997015-WXN/701060" TargetMode="External" /><ns0:Relationship Id="rIdGapLink31" Type="http://schemas.openxmlformats.org/officeDocument/2006/relationships/hyperlink" Target="https://www.bhphotovideo.com/c/product/1994308-REG/nvidia_945137660000000_jetson_orin_nano_super.html" TargetMode="External" /><ns0:Relationship Id="rIdGapLink32" Type="http://schemas.openxmlformats.org/officeDocument/2006/relationships/hyperlink" Target="https://www.homedepot.com/p/RYOBI-40V-Lithium-Ion-4-0-Ah-Battery-and-Fast-Charger-Kit-OP4040408/327892845" TargetMode="External" /><ns0:Relationship Id="rIdGapLink33" Type="http://schemas.openxmlformats.org/officeDocument/2006/relationships/hyperlink" Target="https://www.homedepot.com/p/303172661" TargetMode="External" /><ns0:Relationship Id="rIdGapLink34" Type="http://schemas.openxmlformats.org/officeDocument/2006/relationships/hyperlink" Target="https://tecknowledgey.com/product/albright-ed80/" TargetMode="External" /><ns0:Relationship Id="rIdGapLink35" Type="http://schemas.openxmlformats.org/officeDocument/2006/relationships/hyperlink" Target="https://aquajetinc.com/" TargetMode="External" /><ns0:Relationship Id="rIdGapLink36" Type="http://schemas.openxmlformats.org/officeDocument/2006/relationships/hyperlink" Target="https://aquajetinc.com/" TargetMode="External" /><ns0:Relationship Id="rIdGapLink37" Type="http://schemas.openxmlformats.org/officeDocument/2006/relationships/hyperlink" Target="https://www.oremwaterjet.com/request-a-quote.html" TargetMode="External" /><ns0:Relationship Id="rIdGapLink38" Type="http://schemas.openxmlformats.org/officeDocument/2006/relationships/hyperlink" Target="https://accuratewaterjet.com/waterjet-cut-edge-quality/" TargetMode="External" /><ns0:Relationship Id="rIdGapLink39" Type="http://schemas.openxmlformats.org/officeDocument/2006/relationships/hyperlink" Target="https://sendcutsend.com/materials/6061-aluminum/" TargetMode="External" /><ns0:Relationship Id="rIdGapLink40" Type="http://schemas.openxmlformats.org/officeDocument/2006/relationships/hyperlink" Target="https://github.com/KaydenKnapik/BDX-R-Deploy/blob/d4f3671a44f8ca2c02e31b23607aa8d7fdc076a3/bdx_api/hardware.py" TargetMode="External" /><ns0:Relationship Id="rIdGapLink41" Type="http://schemas.openxmlformats.org/officeDocument/2006/relationships/hyperlink" Target="https://www.amazon.com/dp/B000OTJ89Q" TargetMode="External" /><ns0:Relationship Id="rIdGapLink42" Type="http://schemas.openxmlformats.org/officeDocument/2006/relationships/hyperlink" Target="https://www.digikey.com/en/products/detail/te-connectivity-amp-connectors/34108/172604" TargetMode="External" /><ns0:Relationship Id="rIdGapLink43" Type="http://schemas.openxmlformats.org/officeDocument/2006/relationships/hyperlink" Target="https://www.digikey.com/en/products/detail/te-connectivity-amp-connectors/320565/20594" TargetMode="External" /><ns0:Relationship Id="rIdGapLink44" Type="http://schemas.openxmlformats.org/officeDocument/2006/relationships/hyperlink" Target="https://www.digikey.com/en/products/detail/wago-corporation/221-412/13175703" TargetMode="External" /><ns0:Relationship Id="rIdGapLink45" Type="http://schemas.openxmlformats.org/officeDocument/2006/relationships/hyperlink" Target="https://www.digikey.com/en/products/detail/wago-corporation/221-502/15521918" TargetMode="External" /><ns0:Relationship Id="rIdGapLink46" Type="http://schemas.openxmlformats.org/officeDocument/2006/relationships/hyperlink" Target="https://shop.odriverobotics.com/products/odrive-regeneration-clamp" TargetMode="External" /><ns0:Relationship Id="rIdGapLink47" Type="http://schemas.openxmlformats.org/officeDocument/2006/relationships/hyperlink" Target="https://wwshop.odriverobotics.com/products/heat-spreader-plate-for-odrive-s1" TargetMode="External" /><ns0:Relationship Id="rIdGapLink48" Type="http://schemas.openxmlformats.org/officeDocument/2006/relationships/hyperlink" Target="https://www.digikey.com/en/products/detail/m5stack-technology-co-ltd/A146/25600005" TargetMode="External" /><ns0:Relationship Id="rIdGapLink49" Type="http://schemas.openxmlformats.org/officeDocument/2006/relationships/hyperlink" Target="https://www.gobilda.com/xt30-connector-pack-fh-mc-x-5-mh-fc-x-5/" TargetMode="External" /><ns0:Relationship Id="rIdGapLink50" Type="http://schemas.openxmlformats.org/officeDocument/2006/relationships/hyperlink" Target="https://www.digikey.com/en/products/detail/jst-sales-america-inc/GHR-02V-S/807814" TargetMode="External" /><ns0:Relationship Id="rIdGapLink51" Type="http://schemas.openxmlformats.org/officeDocument/2006/relationships/hyperlink" Target="https://www.digikey.com/en/products/detail/jst-sales-america-inc/AGHGH28K203/10108416" TargetMode="External" /><ns0:Relationship Id="rIdGapLink52" Type="http://schemas.openxmlformats.org/officeDocument/2006/relationships/hyperlink" Target="https://www.amazon.com/dp/B0B57DQZHF" TargetMode="External" /><ns0:Relationship Id="rIdGapLink53" Type="http://schemas.openxmlformats.org/officeDocument/2006/relationships/hyperlink" Target="https://www.amazon.com/dp/B0DP8VTVW3" TargetMode="External" /><ns0:Relationship Id="rIdGapLink54" Type="http://schemas.openxmlformats.org/officeDocument/2006/relationships/hyperlink" Target="https://www.ebay.com/itm/265017660944" TargetMode="External" /><ns0:Relationship Id="rIdGapLink55" Type="http://schemas.openxmlformats.org/officeDocument/2006/relationships/hyperlink" Target="https://docs.odriverobotics.com/v/latest/hardware/regen-clamp-datasheet.html" TargetMode="External" /><ns0:Relationship Id="rIdGapLink56" Type="http://schemas.openxmlformats.org/officeDocument/2006/relationships/hyperlink" Target="https://www.digikey.com/en/products/detail/adafruit-industries-llc/3984/9808307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8f52c50bfd6467c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43B53"/>
  </sheetPr>
  <sheetViews>
    <sheetView showGridLines="0" workbookViewId="0">
      <pane xSplit="1" ySplit="9" topLeftCell="B10" activePane="bottomRight" state="frozen"/>
    </sheetView>
  </sheetViews>
  <sheetFormatPr defaultRowHeight="15"/>
  <cols>
    <col min="1" max="1" width="32.779998779296875" hidden="0" customWidth="1"/>
    <col min="2" max="2" width="8" hidden="0" customWidth="1"/>
    <col min="3" max="3" width="13.329999923706055" hidden="0" customWidth="1"/>
    <col min="4" max="4" width="13.329999923706055" hidden="0" customWidth="1"/>
    <col min="5" max="5" width="57.220001220703125" hidden="0" customWidth="1"/>
    <col min="6" max="6" width="16.670000076293945" hidden="0" customWidth="1"/>
    <col min="7" max="7" width="14.220000267028809" hidden="0" customWidth="1"/>
  </cols>
  <sheetData>
    <row r="1">
      <c r="A1" s="2"/>
      <c r="B1" s="2"/>
      <c r="C1" s="2"/>
      <c r="D1" s="2"/>
      <c r="E1" s="2"/>
      <c r="F1" s="2"/>
      <c r="G1" s="2"/>
    </row>
    <row r="2" ht="27" customHeight="1">
      <c r="A2" s="4" t="str">
        <v>BDX-R shopping list</v>
      </c>
      <c r="B2" s="5"/>
      <c r="C2" s="5"/>
      <c r="D2" s="5"/>
      <c r="E2" s="5"/>
      <c r="F2" s="5"/>
      <c r="G2" s="5"/>
    </row>
    <row r="3">
      <c r="A3" s="6" t="str">
        <v>USD. Retail prices checked November 3, 2026.</v>
      </c>
      <c r="B3" s="2"/>
      <c r="C3" s="2"/>
      <c r="D3" s="2"/>
      <c r="E3" s="2"/>
      <c r="F3" s="2"/>
      <c r="G3" s="2"/>
    </row>
    <row r="4">
      <c r="A4" s="2"/>
      <c r="B4" s="2"/>
      <c r="C4" s="2"/>
      <c r="D4" s="2"/>
      <c r="E4" s="2"/>
      <c r="F4" s="2"/>
      <c r="G4" s="2"/>
    </row>
    <row r="5" ht="38" customHeight="1">
      <c r="A5" s="7" t="str">
        <v>Priced parts + allowances</v>
      </c>
      <c r="B5" s="7"/>
      <c r="C5" s="7"/>
      <c r="D5" s="8" t="n">
        <f>SUM(D10:D60)</f>
        <v>4866.2699999999995</v>
      </c>
      <c r="E5" s="10" t="str">
        <v>Includes $150 plate estimate and $101 conditional regen parts. Custom hip machining is extra.</v>
      </c>
      <c r="F5" s="10"/>
      <c r="G5" s="10"/>
    </row>
    <row r="6" ht="38" customHeight="1">
      <c r="A6" s="2" t="str">
        <v>Shipping estimate: low / high</v>
      </c>
      <c r="B6" s="2"/>
      <c r="C6" s="9" t="n">
        <v>180</v>
      </c>
      <c r="D6" s="9" t="n">
        <v>300</v>
      </c>
      <c r="E6" s="10" t="str">
        <v>Planning range only. Sales tax, duties and extra fabrication freight excluded.</v>
      </c>
      <c r="F6" s="10"/>
      <c r="G6" s="10"/>
    </row>
    <row r="7" ht="38" customHeight="1">
      <c r="A7" s="2" t="str">
        <v>Custom quotes outstanding</v>
      </c>
      <c r="B7" s="2"/>
      <c r="C7" s="2"/>
      <c r="D7" s="2" t="n">
        <f>COUNTIFS(C10:C60,"Quote needed")</f>
        <v>1</v>
      </c>
      <c r="E7" s="10" t="str">
        <v>Retail gaps now have priced candidates. Fit checks remain in descriptions; printing/filament is excluded.</v>
      </c>
      <c r="F7" s="10"/>
      <c r="G7" s="10"/>
    </row>
    <row r="8">
      <c r="A8" s="2"/>
      <c r="B8" s="2"/>
      <c r="C8" s="2"/>
      <c r="D8" s="2"/>
      <c r="E8" s="2"/>
      <c r="F8" s="2"/>
      <c r="G8" s="2"/>
    </row>
    <row r="9" ht="40" customHeight="1">
      <c r="A9" s="31" t="str">
        <v>Part name</v>
      </c>
      <c r="B9" s="32" t="str">
        <v>Quantity</v>
      </c>
      <c r="C9" s="32" t="str">
        <v>Unit price / estimate (USD)</v>
      </c>
      <c r="D9" s="32" t="str">
        <v>Line total (USD)</v>
      </c>
      <c r="E9" s="32" t="str">
        <v>What is it?</v>
      </c>
      <c r="F9" s="32" t="str">
        <v>Buy from</v>
      </c>
      <c r="G9" s="33" t="str">
        <v>Link</v>
      </c>
    </row>
    <row r="10" ht="48" customHeight="1">
      <c r="A10" s="12" t="str">
        <v>Main power wire</v>
      </c>
      <c r="B10" s="16" t="n">
        <v>1</v>
      </c>
      <c r="C10" s="18" t="n">
        <v>11.98</v>
      </c>
      <c r="D10" s="18" t="n">
        <f>IF(COUNT(B10:C10)=2,ROUND(B10*C10,2),"")</f>
        <v>11.98</v>
      </c>
      <c r="E10" s="12" t="str">
        <v>Main power wire. One pack: 5 ft red + 5 ft black, 12 AWG tinned copper with silicone insulation. Final current and routing check needed.</v>
      </c>
      <c r="F10" s="12" t="str">
        <v>Amazon</v>
      </c>
      <c r="G10" s="21" t="str">
        <v>Open product</v>
      </c>
    </row>
    <row r="11" ht="48" customHeight="1">
      <c r="A11" s="13" t="str">
        <v>Motor branch and extension wire</v>
      </c>
      <c r="B11" s="17" t="n">
        <v>1</v>
      </c>
      <c r="C11" s="19" t="n">
        <v>9.98</v>
      </c>
      <c r="D11" s="19" t="n">
        <f>IF(COUNT(B11:C11)=2,ROUND(B11*C11,2),"")</f>
        <v>9.98</v>
      </c>
      <c r="E11" s="13" t="str">
        <v>Branch wiring. One pack: 10 ft red + 10 ft black, 16 AWG tinned copper. Final lengths and current ratings need checking.</v>
      </c>
      <c r="F11" s="13" t="str">
        <v>Amazon</v>
      </c>
      <c r="G11" s="22" t="str">
        <v>Open product</v>
      </c>
    </row>
    <row r="12" ht="48" customHeight="1">
      <c r="A12" s="12" t="str">
        <v>Battery quick-disconnect pair</v>
      </c>
      <c r="B12" s="16" t="n">
        <v>1</v>
      </c>
      <c r="C12" s="18" t="n">
        <v>11.58</v>
      </c>
      <c r="D12" s="18" t="n">
        <f>IF(COUNT(B12:C12)=2,ROUND(B12*C12,2),"")</f>
        <v>11.58</v>
      </c>
      <c r="E12" s="12" t="str">
        <v>Five mating XT90-S anti-spark connector pairs per pack. Proposed installed need: one pair. Battery interface must be confirmed.</v>
      </c>
      <c r="F12" s="12" t="str">
        <v>Amazon</v>
      </c>
      <c r="G12" s="21" t="str">
        <v>Open product</v>
      </c>
    </row>
    <row r="13" ht="48" customHeight="1">
      <c r="A13" s="13" t="str">
        <v>Heat-shrink insulation</v>
      </c>
      <c r="B13" s="17" t="n">
        <v>1</v>
      </c>
      <c r="C13" s="19" t="n">
        <v>9.99</v>
      </c>
      <c r="D13" s="19" t="n">
        <f>IF(COUNT(B13:C13)=2,ROUND(B13*C13,2),"")</f>
        <v>9.99</v>
      </c>
      <c r="E13" s="13" t="str">
        <v>Insulates wire joints. One XHF kit: 225 pieces, eight sizes, 3:1 adhesive-lined heat shrink.</v>
      </c>
      <c r="F13" s="13" t="str">
        <v>Amazon</v>
      </c>
      <c r="G13" s="22" t="str">
        <v>Open product</v>
      </c>
    </row>
    <row r="14" ht="48" customHeight="1">
      <c r="A14" s="12" t="str">
        <v>Cable ties</v>
      </c>
      <c r="B14" s="16" t="n">
        <v>1</v>
      </c>
      <c r="C14" s="18" t="n">
        <v>9.42</v>
      </c>
      <c r="D14" s="18" t="n">
        <f>IF(COUNT(B14:C14)=2,ROUND(B14*C14,2),"")</f>
        <v>9.42</v>
      </c>
      <c r="E14" s="12" t="str">
        <v>Secures wiring. One pack: 100 Gardner Bender 4-inch nylon ties, 18 lb rating.</v>
      </c>
      <c r="F14" s="12" t="str">
        <v>Amazon</v>
      </c>
      <c r="G14" s="21" t="str">
        <v>Open product</v>
      </c>
    </row>
    <row r="15" ht="48" customHeight="1">
      <c r="A15" s="13" t="str">
        <v>Protective braided sleeve</v>
      </c>
      <c r="B15" s="17" t="n">
        <v>1</v>
      </c>
      <c r="C15" s="19" t="n">
        <v>13.12</v>
      </c>
      <c r="D15" s="19" t="n">
        <f>IF(COUNT(B15:C15)=2,ROUND(B15*C15,2),"")</f>
        <v>13.12</v>
      </c>
      <c r="E15" s="13" t="str">
        <v>Protects wire bundles. One Techflex roll: 25 ft of 1/4-inch nominal PET braided sleeve. Check final bundle diameter.</v>
      </c>
      <c r="F15" s="13" t="str">
        <v>Amazon</v>
      </c>
      <c r="G15" s="22" t="str">
        <v>Open product</v>
      </c>
    </row>
    <row r="16" ht="48" customHeight="1">
      <c r="A16" s="12" t="str">
        <v>Kingston Canvas Select Plus 128 GB microSDXC SDCS3/128GB</v>
      </c>
      <c r="B16" s="16" t="n">
        <v>1</v>
      </c>
      <c r="C16" s="18" t="n">
        <v>23.99</v>
      </c>
      <c r="D16" s="18" t="n">
        <f>IF(COUNT(B16:C16)=2,ROUND(B16*C16,2),"")</f>
        <v>23.99</v>
      </c>
      <c r="E16" s="12" t="str">
        <v>Boot and storage card for the Jetson. Kingston Canvas Select Plus SDCS3/128GB, 128 GB microSDXC.</v>
      </c>
      <c r="F16" s="12" t="str">
        <v>Amazon</v>
      </c>
      <c r="G16" s="21" t="str">
        <v>Open product</v>
      </c>
    </row>
    <row r="17" ht="48" customHeight="1">
      <c r="A17" s="13" t="str">
        <v>INNO-MAKER USB2CAN-Cable</v>
      </c>
      <c r="B17" s="17" t="n">
        <v>3</v>
      </c>
      <c r="C17" s="19" t="n">
        <v>47.99</v>
      </c>
      <c r="D17" s="19" t="n">
        <f>IF(COUNT(B17:C17)=2,ROUND(B17*C17,2),"")</f>
        <v>143.97</v>
      </c>
      <c r="E17" s="13" t="str">
        <v>USB-to-CAN connection for each of three motor buses. Each INNO-MAKER USB2CAN-C includes a DB9 terminal breakout.</v>
      </c>
      <c r="F17" s="13" t="str">
        <v>Amazon</v>
      </c>
      <c r="G17" s="22" t="str">
        <v>Open product</v>
      </c>
    </row>
    <row r="18" ht="48" customHeight="1">
      <c r="A18" s="12" t="str">
        <v>M3 screw/nut/washer kit</v>
      </c>
      <c r="B18" s="16" t="n">
        <v>1</v>
      </c>
      <c r="C18" s="18" t="n">
        <v>6.99</v>
      </c>
      <c r="D18" s="18" t="n">
        <f>IF(COUNT(B18:C18)=2,ROUND(B18*C18,2),"")</f>
        <v>6.99</v>
      </c>
      <c r="E18" s="12" t="str">
        <v>One 720-piece kit: 180 screws (30 each: 6/8/10/12/16/20 mm), 180 nuts, 180 split lock washers and 180 flat washers. Installed counts unverified.</v>
      </c>
      <c r="F18" s="12" t="str">
        <v>Amazon</v>
      </c>
      <c r="G18" s="21" t="str">
        <v>Open product</v>
      </c>
    </row>
    <row r="19" ht="48" customHeight="1">
      <c r="A19" s="13" t="str">
        <v>M4 screw/nut/washer kit</v>
      </c>
      <c r="B19" s="17" t="n">
        <v>1</v>
      </c>
      <c r="C19" s="19" t="n">
        <v>28.86</v>
      </c>
      <c r="D19" s="19" t="n">
        <f>IF(COUNT(B19:C19)=2,ROUND(B19*C19,2),"")</f>
        <v>28.86</v>
      </c>
      <c r="E19" s="13" t="str">
        <v>One 720-piece kit: 240 screws (20 each of 12 lengths, 6–50 mm), 240 nuts and 240 washers. Exact lengths and installed counts unverified.</v>
      </c>
      <c r="F19" s="13" t="str">
        <v>Amazon</v>
      </c>
      <c r="G19" s="22" t="str">
        <v>Open product</v>
      </c>
    </row>
    <row r="20" ht="48" customHeight="1">
      <c r="A20" s="12" t="str">
        <v>M3 heat-set insert candidate</v>
      </c>
      <c r="B20" s="16" t="n">
        <v>1</v>
      </c>
      <c r="C20" s="18" t="n">
        <v>9.99</v>
      </c>
      <c r="D20" s="18" t="n">
        <f>IF(COUNT(B20:C20)=2,ROUND(B20*C20,2),"")</f>
        <v>9.99</v>
      </c>
      <c r="E20" s="12" t="str">
        <v>One pack of 100 ruthex RX-M3x5x4 inserts, 5 mm OD × 4 mm long. Hold: printed pocket dimensions are not confirmed.</v>
      </c>
      <c r="F20" s="12" t="str">
        <v>Amazon</v>
      </c>
      <c r="G20" s="21" t="str">
        <v>Open product</v>
      </c>
    </row>
    <row r="21" ht="48" customHeight="1">
      <c r="A21" s="13" t="str">
        <v>Flexible foot-pad adhesive candidate</v>
      </c>
      <c r="B21" s="17" t="n">
        <v>1</v>
      </c>
      <c r="C21" s="19" t="n">
        <v>5.99</v>
      </c>
      <c r="D21" s="19" t="n">
        <f>IF(COUNT(B21:C21)=2,ROUND(B21*C21,2),"")</f>
        <v>5.99</v>
      </c>
      <c r="E21" s="13" t="str">
        <v>Gorilla Clear Grip, one 3 oz tube. Foot-pad adhesive candidate; confirm compatibility with the final foot materials.</v>
      </c>
      <c r="F21" s="13" t="str">
        <v>Amazon</v>
      </c>
      <c r="G21" s="22" t="str">
        <v>Open product</v>
      </c>
    </row>
    <row r="22" ht="48" customHeight="1">
      <c r="A22" s="12" t="str">
        <v>Removable threadlocker</v>
      </c>
      <c r="B22" s="16" t="n">
        <v>1</v>
      </c>
      <c r="C22" s="18" t="n">
        <v>7.87</v>
      </c>
      <c r="D22" s="18" t="n">
        <f>IF(COUNT(B22:C22)=2,ROUND(B22*C22,2),"")</f>
        <v>7.87</v>
      </c>
      <c r="E22" s="12" t="str">
        <v>Loctite 242 blue, one 6 mL bottle. Removable threadlocker for appropriate metal-to-metal joints.</v>
      </c>
      <c r="F22" s="12" t="str">
        <v>Amazon</v>
      </c>
      <c r="G22" s="21" t="str">
        <v>Open product</v>
      </c>
    </row>
    <row r="23" ht="48" customHeight="1">
      <c r="A23" s="13" t="str">
        <v>RobStride 03 actuator</v>
      </c>
      <c r="B23" s="17" t="n">
        <v>8</v>
      </c>
      <c r="C23" s="19" t="n">
        <v>225</v>
      </c>
      <c r="D23" s="19" t="n">
        <f>IF(COUNT(B23:C23)=2,ROUND(B23*C23,2),"")</f>
        <v>1800</v>
      </c>
      <c r="E23" s="13" t="str">
        <v>Eight RobStride 03 actuators for the larger joints. Preserve the classic CAN protocol expected by the project.</v>
      </c>
      <c r="F23" s="13" t="str">
        <v>Seeed Studio</v>
      </c>
      <c r="G23" s="22" t="str">
        <v>Open product</v>
      </c>
    </row>
    <row r="24" ht="48" customHeight="1">
      <c r="A24" s="12" t="str">
        <v>RobStride 02 dual-encoder actuator</v>
      </c>
      <c r="B24" s="16" t="n">
        <v>3</v>
      </c>
      <c r="C24" s="18" t="n">
        <v>145</v>
      </c>
      <c r="D24" s="18" t="n">
        <f>IF(COUNT(B24:C24)=2,ROUND(B24*C24,2),"")</f>
        <v>435</v>
      </c>
      <c r="E24" s="12" t="str">
        <v>Three RobStride 02 dual-encoder actuators. Included cable ends and shipped protocol revision need confirmation.</v>
      </c>
      <c r="F24" s="12" t="str">
        <v>Seeed Studio</v>
      </c>
      <c r="G24" s="21" t="str">
        <v>Open product</v>
      </c>
    </row>
    <row r="25" ht="48" customHeight="1">
      <c r="A25" s="13" t="str">
        <v>RobStride 05 actuator</v>
      </c>
      <c r="B25" s="17" t="n">
        <v>5</v>
      </c>
      <c r="C25" s="19" t="n">
        <v>110</v>
      </c>
      <c r="D25" s="19" t="n">
        <f>IF(COUNT(B25:C25)=2,ROUND(B25*C25,2),"")</f>
        <v>550</v>
      </c>
      <c r="E25" s="13" t="str">
        <v>Five RobStride 05 actuators for smaller joints, including the ears. Public software still needs ear integration.</v>
      </c>
      <c r="F25" s="13" t="str">
        <v>Seeed Studio</v>
      </c>
      <c r="G25" s="22" t="str">
        <v>Open product</v>
      </c>
    </row>
    <row r="26" ht="48" customHeight="1">
      <c r="A26" s="12" t="str">
        <v>Igus CFBUS-020 CAN cable — per foot</v>
      </c>
      <c r="B26" s="16" t="n">
        <v>10</v>
      </c>
      <c r="C26" s="20" t="n">
        <v>6.901</v>
      </c>
      <c r="D26" s="18" t="n">
        <f>IF(COUNT(B26:C26)=2,ROUND(B26*C26,2),"")</f>
        <v>69.01</v>
      </c>
      <c r="E26" s="12" t="str">
        <v>10 ft planning allowance of 120 Ω shielded continuous-bend cable, replacing the limited-flex TKD cable. Requires at least 65 mm bend radius; no torsion rating. Route and core arrangement still need checking.</v>
      </c>
      <c r="F26" s="12" t="str">
        <v>DigiKey</v>
      </c>
      <c r="G26" s="21" t="str">
        <v>Open product</v>
      </c>
    </row>
    <row r="27" ht="48" customHeight="1">
      <c r="A27" s="13" t="str">
        <v>M5 main-power ring terminals — TE 2-130171-1</v>
      </c>
      <c r="B27" s="17" t="n">
        <v>4</v>
      </c>
      <c r="C27" s="19" t="n">
        <v>2.14</v>
      </c>
      <c r="D27" s="19" t="n">
        <f>IF(COUNT(B27:C27)=2,ROUND(B27*C27,2),"")</f>
        <v>8.56</v>
      </c>
      <c r="E27" s="13" t="str">
        <v>Four 12–10 AWG rings: two for the main fuse holder and two for the distribution feed/return. In-stock cut-tape equivalent replaces the former TE 130171 offer.</v>
      </c>
      <c r="F27" s="13" t="str">
        <v>DigiKey</v>
      </c>
      <c r="G27" s="22" t="str">
        <v>Open product</v>
      </c>
    </row>
    <row r="28" ht="48" customHeight="1">
      <c r="A28" s="12" t="str">
        <v>M6 ring terminals for disconnect</v>
      </c>
      <c r="B28" s="16" t="n">
        <v>2</v>
      </c>
      <c r="C28" s="18" t="n">
        <v>1.22</v>
      </c>
      <c r="D28" s="18" t="n">
        <f>IF(COUNT(B28:C28)=2,ROUND(B28*C28,2),"")</f>
        <v>2.44</v>
      </c>
      <c r="E28" s="12" t="str">
        <v>TE 165034, M6 ring, 12–10 AWG, for the disconnect. Two terminals. Branch distribution needs additional connections.</v>
      </c>
      <c r="F28" s="12" t="str">
        <v>DigiKey</v>
      </c>
      <c r="G28" s="21" t="str">
        <v>Open product</v>
      </c>
    </row>
    <row r="29" ht="48" customHeight="1">
      <c r="A29" s="13" t="str">
        <v>Xsens MTI-3-5A-DK complete development kit</v>
      </c>
      <c r="B29" s="17" t="n">
        <v>1</v>
      </c>
      <c r="C29" s="19" t="n">
        <v>550</v>
      </c>
      <c r="D29" s="19" t="n">
        <f>IF(COUNT(B29:C29)=2,ROUND(B29*C29,2),"")</f>
        <v>550</v>
      </c>
      <c r="E29" s="13" t="str">
        <v>Measures body orientation for balance. Complete Xsens MTI-3-5A-DK kit includes sensor, interface board and cable.</v>
      </c>
      <c r="F29" s="13" t="str">
        <v>DigiKey</v>
      </c>
      <c r="G29" s="22" t="str">
        <v>Open product</v>
      </c>
    </row>
    <row r="30" ht="48" customHeight="1">
      <c r="A30" s="12" t="str">
        <v>Adafruit 3369 Mini External USB Stereo Speaker</v>
      </c>
      <c r="B30" s="16" t="n">
        <v>1</v>
      </c>
      <c r="C30" s="18" t="n">
        <v>12.5</v>
      </c>
      <c r="D30" s="18" t="n">
        <f>IF(COUNT(B30:C30)=2,ROUND(B30*C30,2),"")</f>
        <v>12.5</v>
      </c>
      <c r="E30" s="12" t="str">
        <v>Robot sound output. Adafruit 3369 mini USB stereo speaker with its USB connection.</v>
      </c>
      <c r="F30" s="12" t="str">
        <v>DigiKey</v>
      </c>
      <c r="G30" s="21" t="str">
        <v>Open product</v>
      </c>
    </row>
    <row r="31" ht="48" customHeight="1">
      <c r="A31" s="13" t="str">
        <v>Stackpole CF14JT120R 120-ohm 0.25 W resistor</v>
      </c>
      <c r="B31" s="17" t="n">
        <v>3</v>
      </c>
      <c r="C31" s="19" t="n">
        <v>0.1</v>
      </c>
      <c r="D31" s="19" t="n">
        <f>IF(COUNT(B31:C31)=2,ROUND(B31*C31,2),"")</f>
        <v>0.3</v>
      </c>
      <c r="E31" s="13" t="str">
        <v>120-ohm CAN termination resistors, one per proposed far end. Final bus topology determines installation.</v>
      </c>
      <c r="F31" s="13" t="str">
        <v>DigiKey</v>
      </c>
      <c r="G31" s="22" t="str">
        <v>Open product</v>
      </c>
    </row>
    <row r="32" ht="48" customHeight="1">
      <c r="A32" s="12" t="str">
        <v>Switchcraft760 power barrel plug</v>
      </c>
      <c r="B32" s="16" t="n">
        <v>1</v>
      </c>
      <c r="C32" s="18" t="n">
        <v>5.43</v>
      </c>
      <c r="D32" s="18" t="n">
        <f>IF(COUNT(B32:C32)=2,ROUND(B32*C32,2),"")</f>
        <v>5.43</v>
      </c>
      <c r="E32" s="12" t="str">
        <v>Regulated-power plug for the Jetson. Switchcraft 760, 5.5 × 2.5 × 9.5 mm, 5 A. Wire center positive.</v>
      </c>
      <c r="F32" s="12" t="str">
        <v>DigiKey</v>
      </c>
      <c r="G32" s="21" t="str">
        <v>Open product</v>
      </c>
    </row>
    <row r="33" ht="48" customHeight="1">
      <c r="A33" s="13" t="str">
        <v>Adafruit 5030 USB-C plug to USB-A socket adapter</v>
      </c>
      <c r="B33" s="17" t="n">
        <v>1</v>
      </c>
      <c r="C33" s="19" t="n">
        <v>0.95</v>
      </c>
      <c r="D33" s="19" t="n">
        <f>IF(COUNT(B33:C33)=2,ROUND(B33*C33,2),"")</f>
        <v>0.95</v>
      </c>
      <c r="E33" s="13" t="str">
        <v>Adafruit 5030 USB-C plug to USB-A socket data adapter for an onboard peripheral.</v>
      </c>
      <c r="F33" s="13" t="str">
        <v>DigiKey</v>
      </c>
      <c r="G33" s="22" t="str">
        <v>Open product</v>
      </c>
    </row>
    <row r="34" ht="48" customHeight="1">
      <c r="A34" s="12" t="str">
        <v>Pololu D42V55F18 18V 4A regulator</v>
      </c>
      <c r="B34" s="16" t="n">
        <v>1</v>
      </c>
      <c r="C34" s="18" t="n">
        <v>54.34</v>
      </c>
      <c r="D34" s="18" t="n">
        <f>IF(COUNT(B34:C34)=2,ROUND(B34*C34,2),"")</f>
        <v>54.34</v>
      </c>
      <c r="E34" s="12" t="str">
        <v>Converts battery voltage to 18 V for the computer. Pololu D42V55F18, 4 A. Power budget needs testing. Ships separately from Pololu.</v>
      </c>
      <c r="F34" s="12" t="str">
        <v>DigiKey</v>
      </c>
      <c r="G34" s="21" t="str">
        <v>Open product</v>
      </c>
    </row>
    <row r="35" ht="48" customHeight="1">
      <c r="A35" s="13" t="str">
        <v>Littelfuse 142.5631.5402 40A58V main fuse</v>
      </c>
      <c r="B35" s="17" t="n">
        <v>1</v>
      </c>
      <c r="C35" s="19" t="n">
        <v>4.7</v>
      </c>
      <c r="D35" s="19" t="n">
        <f>IF(COUNT(B35:C35)=2,ROUND(B35*C35,2),"")</f>
        <v>4.7</v>
      </c>
      <c r="E35" s="13" t="str">
        <v>Littelfuse 142.5631.5402 main fuse, 40 A, 58 V. Proposed rating, pending final wire/current coordination.</v>
      </c>
      <c r="F35" s="13" t="str">
        <v>DigiKey</v>
      </c>
      <c r="G35" s="22" t="str">
        <v>Open product</v>
      </c>
    </row>
    <row r="36" ht="48" customHeight="1">
      <c r="A36" s="12" t="str">
        <v>Littelfuse 04980921GXM5 main fuse holder</v>
      </c>
      <c r="B36" s="16" t="n">
        <v>1</v>
      </c>
      <c r="C36" s="18" t="n">
        <v>9.35</v>
      </c>
      <c r="D36" s="18" t="n">
        <f>IF(COUNT(B36:C36)=2,ROUND(B36*C36,2),"")</f>
        <v>9.35</v>
      </c>
      <c r="E36" s="12" t="str">
        <v>Littelfuse 04980921GXM5 holder for the main fuse. Includes the holder, not the complete power distribution harness.</v>
      </c>
      <c r="F36" s="12" t="str">
        <v>DigiKey</v>
      </c>
      <c r="G36" s="21" t="str">
        <v>Open product</v>
      </c>
    </row>
    <row r="37" ht="48" customHeight="1">
      <c r="A37" s="13" t="str">
        <v>Littelfuse 0FHM0003ZXJS inline branch fuse holder</v>
      </c>
      <c r="B37" s="17" t="n">
        <v>4</v>
      </c>
      <c r="C37" s="19" t="n">
        <v>6.39</v>
      </c>
      <c r="D37" s="19" t="n">
        <f>IF(COUNT(B37:C37)=2,ROUND(B37*C37,2),"")</f>
        <v>25.56</v>
      </c>
      <c r="E37" s="13" t="str">
        <v>Four Littelfuse 0FHM0003ZXJS branch fuse holders: three motor branches and one electronics branch.</v>
      </c>
      <c r="F37" s="13" t="str">
        <v>DigiKey</v>
      </c>
      <c r="G37" s="22" t="str">
        <v>Open product</v>
      </c>
    </row>
    <row r="38" ht="48" customHeight="1">
      <c r="A38" s="12" t="str">
        <v>Littelfuse 0997005.WXN 5A58V electronics fuse</v>
      </c>
      <c r="B38" s="16" t="n">
        <v>1</v>
      </c>
      <c r="C38" s="18" t="n">
        <v>1.04</v>
      </c>
      <c r="D38" s="18" t="n">
        <f>IF(COUNT(B38:C38)=2,ROUND(B38*C38,2),"")</f>
        <v>1.04</v>
      </c>
      <c r="E38" s="12" t="str">
        <v>Littelfuse 0997005.WXN, 5 A, 58 V electronics branch fuse. Proposed rating pending final design.</v>
      </c>
      <c r="F38" s="12" t="str">
        <v>DigiKey</v>
      </c>
      <c r="G38" s="21" t="str">
        <v>Open product</v>
      </c>
    </row>
    <row r="39" ht="48" customHeight="1">
      <c r="A39" s="13" t="str">
        <v>Littelfuse 0997015.WXN 15A58V motor branch fuse</v>
      </c>
      <c r="B39" s="17" t="n">
        <v>3</v>
      </c>
      <c r="C39" s="19" t="n">
        <v>1.04</v>
      </c>
      <c r="D39" s="19" t="n">
        <f>IF(COUNT(B39:C39)=2,ROUND(B39*C39,2),"")</f>
        <v>3.12</v>
      </c>
      <c r="E39" s="13" t="str">
        <v>Three Littelfuse 0997015.WXN, 15 A, 58 V motor branch fuses. Proposed ratings pending final design.</v>
      </c>
      <c r="F39" s="13" t="str">
        <v>DigiKey</v>
      </c>
      <c r="G39" s="22" t="str">
        <v>Open product</v>
      </c>
    </row>
    <row r="40" ht="48" customHeight="1">
      <c r="A40" s="12" t="str">
        <v>NVIDIA Jetson Orin Nano Super Developer Kit 8 GB</v>
      </c>
      <c r="B40" s="16" t="n">
        <v>1</v>
      </c>
      <c r="C40" s="18" t="n">
        <v>399</v>
      </c>
      <c r="D40" s="18" t="n">
        <f>IF(COUNT(B40:C40)=2,ROUND(B40*C40,2),"")</f>
        <v>399</v>
      </c>
      <c r="E40" s="12" t="str">
        <v>Onboard computer. NVIDIA Jetson Orin Nano Super Developer Kit, 8 GB. Includes the developer carrier and cooling assembly.</v>
      </c>
      <c r="F40" s="12" t="str">
        <v>B&amp;H</v>
      </c>
      <c r="G40" s="21" t="str">
        <v>Open product</v>
      </c>
    </row>
    <row r="41" ht="48" customHeight="1">
      <c r="A41" s="13" t="str">
        <v>RYOBI OP4040408 40V 4Ah battery and fast charger kit</v>
      </c>
      <c r="B41" s="17" t="n">
        <v>1</v>
      </c>
      <c r="C41" s="19" t="n">
        <v>199</v>
      </c>
      <c r="D41" s="19" t="n">
        <f>IF(COUNT(B41:C41)=2,ROUND(B41*C41,2),"")</f>
        <v>199</v>
      </c>
      <c r="E41" s="13" t="str">
        <v>Candidate robot battery plus fast charger: RYOBI OP4040408, 40 V, 4 Ah. Robot rail fit and battery protection remain unverified.</v>
      </c>
      <c r="F41" s="13" t="str">
        <v>Home Depot</v>
      </c>
      <c r="G41" s="22" t="str">
        <v>Open product</v>
      </c>
    </row>
    <row r="42" ht="48" customHeight="1">
      <c r="A42" s="12" t="str">
        <v>Solid foot-rubber sheet candidate</v>
      </c>
      <c r="B42" s="16" t="n">
        <v>1</v>
      </c>
      <c r="C42" s="18" t="n">
        <v>9.97</v>
      </c>
      <c r="D42" s="18" t="n">
        <f>IF(COUNT(B42:C42)=2,ROUND(B42*C42,2),"")</f>
        <v>9.97</v>
      </c>
      <c r="E42" s="12" t="str">
        <v>One Rubber-Cal 45A solid neoprene/SBR sheet, 1/8 × 6 × 12 in. Hold: flat material does not reproduce the shaped source pad.</v>
      </c>
      <c r="F42" s="12" t="str">
        <v>Home Depot</v>
      </c>
      <c r="G42" s="21" t="str">
        <v>Open product</v>
      </c>
    </row>
    <row r="43" ht="48" customHeight="1">
      <c r="A43" s="13" t="str">
        <v>Albright ED80 manual emergency disconnect</v>
      </c>
      <c r="B43" s="17" t="n">
        <v>1</v>
      </c>
      <c r="C43" s="19" t="n">
        <v>48.5</v>
      </c>
      <c r="D43" s="19" t="n">
        <f>IF(COUNT(B43:C43)=2,ROUND(B43*C43,2),"")</f>
        <v>48.5</v>
      </c>
      <c r="E43" s="13" t="str">
        <v>Albright ED80 manual emergency power disconnect. Mounting and complete power design still need verification.</v>
      </c>
      <c r="F43" s="13" t="str">
        <v>Tecknowledgey</v>
      </c>
      <c r="G43" s="22" t="str">
        <v>Open product</v>
      </c>
    </row>
    <row r="44" ht="60" customHeight="1">
      <c r="A44" s="34" t="str">
        <v>Aluminum head base plate (estimate)</v>
      </c>
      <c r="B44" s="35" t="n">
        <v>1</v>
      </c>
      <c r="C44" s="36" t="n">
        <v>150</v>
      </c>
      <c r="D44" s="36" t="n">
        <f>IF(COUNT(B44:C44)=2,ROUND(B44*C44,2),"")</f>
        <v>150</v>
      </c>
      <c r="E44" s="34" t="str">
        <v>Approx. 217 × 283 × 2 mm. Budget $150; rough local-shop range $100–200 for a flat cut part with ready artwork. Estimate only, not a vendor quote. Alloy, holes and tolerances need confirmation.</v>
      </c>
      <c r="F44" s="34" t="str">
        <v>Aqua Jet (candidate)</v>
      </c>
      <c r="G44" s="37" t="str">
        <v>Shop candidate</v>
      </c>
    </row>
    <row r="45" ht="48" customHeight="1">
      <c r="A45" s="13" t="str">
        <v>Aluminum hip-roll connectors</v>
      </c>
      <c r="B45" s="17" t="n">
        <v>2</v>
      </c>
      <c r="C45" s="19" t="str">
        <v>Quote needed</v>
      </c>
      <c r="D45" s="19" t="str">
        <v>Quote needed</v>
      </c>
      <c r="E45" s="13" t="str">
        <v>Two custom 3D machined connectors. Separate from the flat head plate. Drawings and actual machining quote are outstanding.</v>
      </c>
      <c r="F45" s="13" t="str">
        <v>Machine shop TBD</v>
      </c>
      <c r="G45" s="22" t="str">
        <v>Custom machining</v>
      </c>
    </row>
    <row r="46" ht="48" customHeight="1">
      <c r="A46" s="12" t="str">
        <v>Printed structure and cosmetic parts</v>
      </c>
      <c r="B46" s="16" t="n">
        <v>1</v>
      </c>
      <c r="C46" s="18" t="str">
        <v>Excluded</v>
      </c>
      <c r="D46" s="18" t="str">
        <v>Excluded</v>
      </c>
      <c r="E46" s="12" t="str">
        <v>One complete print set on the owned X2D. Part manifest, materials and print quantities remain unfinalized. Filament cost excluded under the agreed scope.</v>
      </c>
      <c r="F46" s="12" t="str">
        <v>Own printer</v>
      </c>
      <c r="G46" s="21" t="str">
        <v>Own printer</v>
      </c>
    </row>
    <row r="47" ht="66" customHeight="1">
      <c r="A47" s="13" t="str">
        <v>RYOBI 40 V battery adapter (candidate)</v>
      </c>
      <c r="B47" s="17" t="n">
        <v>1</v>
      </c>
      <c r="C47" s="19" t="n">
        <v>10.99</v>
      </c>
      <c r="D47" s="19" t="n">
        <f>ROUND(B47*C47,2)</f>
        <v>10.99</v>
      </c>
      <c r="E47" s="13" t="str">
        <v>Drive and Fly RC locking adapter with 12 AWG leads. Published retail option; OP40404 fit, contact current rating and protection through the adapter are unverified. This is not yet a qualified 40 A interface.</v>
      </c>
      <c r="F47" s="13" t="str">
        <v>eBay · Drive and Fly RC</v>
      </c>
      <c r="G47" s="22" t="str">
        <v>Open product</v>
      </c>
    </row>
    <row r="48" ht="66" customHeight="1">
      <c r="A48" s="42" t="str">
        <v>Covered positive and negative common bus bars</v>
      </c>
      <c r="B48" s="43" t="n">
        <v>2</v>
      </c>
      <c r="C48" s="44" t="n">
        <v>19.95</v>
      </c>
      <c r="D48" s="44" t="n">
        <f>IF(COUNT(B48:C48)=2,ROUND(B48*C48,2),"See note")</f>
        <v>39.9</v>
      </c>
      <c r="E48" s="42" t="str">
        <v>Two covered Blue Sea 2314 bus bars: one positive, one negative. Each is rated 100 A / 48 V DC; five branch screws plus two main studs. Proposed four-branch layout; mounting fit still needs checking.</v>
      </c>
      <c r="F48" s="42" t="str">
        <v>Amazon.com</v>
      </c>
      <c r="G48" s="45" t="str">
        <v>Open product</v>
      </c>
    </row>
    <row r="49" ht="66" customHeight="1">
      <c r="A49" s="46" t="str">
        <v>Fuse-holder input rings</v>
      </c>
      <c r="B49" s="47" t="n">
        <v>4</v>
      </c>
      <c r="C49" s="48" t="n">
        <v>0.38</v>
      </c>
      <c r="D49" s="48" t="n">
        <f>IF(COUNT(B49:C49)=2,ROUND(B49*C49,2),"See note")</f>
        <v>1.52</v>
      </c>
      <c r="E49" s="46" t="str">
        <v>Four TE 34108 uninsulated #8/M4 rings, one on each 18 AWG fuse-holder input. Insulate the crimp barrels with the heat shrink already listed; use a matched SOLISTRAND crimp tool.</v>
      </c>
      <c r="F49" s="46" t="str">
        <v>DigiKey</v>
      </c>
      <c r="G49" s="49" t="str">
        <v>Open product</v>
      </c>
    </row>
    <row r="50" ht="66" customHeight="1">
      <c r="A50" s="42" t="str">
        <v>Branch negative-return rings</v>
      </c>
      <c r="B50" s="43" t="n">
        <v>4</v>
      </c>
      <c r="C50" s="44" t="n">
        <v>0.41</v>
      </c>
      <c r="D50" s="44" t="n">
        <f>IF(COUNT(B50:C50)=2,ROUND(B50*C50,2),"See note")</f>
        <v>1.64</v>
      </c>
      <c r="E50" s="42" t="str">
        <v>Four TE 320565 #8/M4 insulated rings for the four 16 AWG negative return wires. Fits the selected wire insulation diameter.</v>
      </c>
      <c r="F50" s="42" t="str">
        <v>DigiKey</v>
      </c>
      <c r="G50" s="45" t="str">
        <v>Open product</v>
      </c>
    </row>
    <row r="51" ht="66" customHeight="1">
      <c r="A51" s="46" t="str">
        <v>Fuse-output to branch-wire connectors</v>
      </c>
      <c r="B51" s="47" t="n">
        <v>4</v>
      </c>
      <c r="C51" s="48" t="n">
        <v>0.62</v>
      </c>
      <c r="D51" s="48" t="n">
        <f>IF(COUNT(B51:C51)=2,ROUND(B51*C51,2),"See note")</f>
        <v>2.48</v>
      </c>
      <c r="E51" s="46" t="str">
        <v>Four genuine WAGO 221-412 lever splices, joining each 18 AWG fuse-holder output to its 16 AWG branch wire. For the fused 15 A / 5 A branches only, not the 40 A main feed.</v>
      </c>
      <c r="F51" s="46" t="str">
        <v>DigiKey</v>
      </c>
      <c r="G51" s="49" t="str">
        <v>Open product</v>
      </c>
    </row>
    <row r="52" ht="66" customHeight="1">
      <c r="A52" s="42" t="str">
        <v>Mounting carriers for four branch connectors</v>
      </c>
      <c r="B52" s="43" t="n">
        <v>4</v>
      </c>
      <c r="C52" s="44" t="n">
        <v>1.42</v>
      </c>
      <c r="D52" s="44" t="n">
        <f>IF(COUNT(B52:C52)=2,ROUND(B52*C52,2),"See note")</f>
        <v>5.68</v>
      </c>
      <c r="E52" s="42" t="str">
        <v>Four WAGO 221-502 screw-mount carriers, one per branch splice. Uses M3 mounting hardware from the existing kit; screw length depends on the mounting support.</v>
      </c>
      <c r="F52" s="42" t="str">
        <v>DigiKey</v>
      </c>
      <c r="G52" s="45" t="str">
        <v>Open product</v>
      </c>
    </row>
    <row r="53" ht="66" customHeight="1">
      <c r="A53" s="46" t="str">
        <v>ODrive regeneration clamp (conditional)</v>
      </c>
      <c r="B53" s="47" t="n">
        <v>1</v>
      </c>
      <c r="C53" s="48" t="n">
        <v>89</v>
      </c>
      <c r="D53" s="48" t="n">
        <f>IF(COUNT(B53:C53)=2,ROUND(B53*C53,2),"See note")</f>
        <v>89</v>
      </c>
      <c r="E53" s="46" t="str">
        <v>PWR-CLMP1-ST redirects returned motor energy into an included 2 Ω / 50 W resistor. Budgeted candidate, not yet a required purchase. Regen energy, resistor cooling and power-on sequencing must be checked.</v>
      </c>
      <c r="F53" s="46" t="str">
        <v>ODrive US</v>
      </c>
      <c r="G53" s="49" t="str">
        <v>Open product</v>
      </c>
    </row>
    <row r="54" ht="66" customHeight="1">
      <c r="A54" s="42" t="str">
        <v>ODrive S1 heat spreader for clamp</v>
      </c>
      <c r="B54" s="43" t="n">
        <v>1</v>
      </c>
      <c r="C54" s="44" t="n">
        <v>12</v>
      </c>
      <c r="D54" s="44" t="n">
        <f>IF(COUNT(B54:C54)=2,ROUND(B54*C54,2),"See note")</f>
        <v>12</v>
      </c>
      <c r="E54" s="42" t="str">
        <v>ACC-HS04 heat spreader, thermal pad and mounting screws. Needed for the clamp’s 40 A continuous rating. US store sold out; worldwide store offers it. Conditional with the clamp.</v>
      </c>
      <c r="F54" s="42" t="str">
        <v>ODrive Worldwide</v>
      </c>
      <c r="G54" s="45" t="str">
        <v>Open product</v>
      </c>
    </row>
    <row r="55" ht="66" customHeight="1">
      <c r="A55" s="46" t="str">
        <v>RS02 / RS05 combined motor tails — 10-pack</v>
      </c>
      <c r="B55" s="47" t="n">
        <v>1</v>
      </c>
      <c r="C55" s="48" t="n">
        <v>14.5</v>
      </c>
      <c r="D55" s="48" t="n">
        <f>IF(COUNT(B55:C55)=2,ROUND(B55*C55,2),"See note")</f>
        <v>14.5</v>
      </c>
      <c r="E55" s="46" t="str">
        <v>M5Stack A146: ten 10 cm XT30(2+2)-F tails, with 18 AWG power and 26 AWG CAN leads. Eight cover the 3 RS02 + 5 RS05 motors if usable leads are not included. Verify motor pinout before power.</v>
      </c>
      <c r="F55" s="46" t="str">
        <v>DigiKey</v>
      </c>
      <c r="G55" s="49" t="str">
        <v>Open product</v>
      </c>
    </row>
    <row r="56" ht="66" customHeight="1">
      <c r="A56" s="42" t="str">
        <v>RS03 XT30 power connector packs</v>
      </c>
      <c r="B56" s="43" t="n">
        <v>2</v>
      </c>
      <c r="C56" s="44" t="n">
        <v>4.99</v>
      </c>
      <c r="D56" s="44" t="n">
        <f>IF(COUNT(B56:C56)=2,ROUND(B56*C56,2),"See note")</f>
        <v>9.98</v>
      </c>
      <c r="E56" s="42" t="str">
        <v>Each 3803-0102-0505 pack has five mating pairs. Use eight female-contact halves for the eight RS03 motors, with existing 16 AWG wire. Standard XT30 substitute for specified AMASS XT30UW-F; seating/clearance must be checked.</v>
      </c>
      <c r="F56" s="42" t="str">
        <v>goBILDA</v>
      </c>
      <c r="G56" s="45" t="str">
        <v>Open product</v>
      </c>
    </row>
    <row r="57" ht="66" customHeight="1">
      <c r="A57" s="46" t="str">
        <v>RS03 JST GH CAN housings — backorder</v>
      </c>
      <c r="B57" s="47" t="n">
        <v>10</v>
      </c>
      <c r="C57" s="50" t="n">
        <v>0.074</v>
      </c>
      <c r="D57" s="48" t="n">
        <f>IF(COUNT(B57:C57)=2,ROUND(B57*C57,2),"See note")</f>
        <v>0.74</v>
      </c>
      <c r="E57" s="46" t="str">
        <v>Genuine JST GHR-02V-S, 2-position 1.25 mm GH. Eight required; buying ten costs less at the price break. Out of stock; expected December 16, 2026. Combine with the precrimped leads below.</v>
      </c>
      <c r="F57" s="46" t="str">
        <v>DigiKey · backorder</v>
      </c>
      <c r="G57" s="49" t="str">
        <v>Open product</v>
      </c>
    </row>
    <row r="58" ht="66" customHeight="1">
      <c r="A58" s="42" t="str">
        <v>RS03 JST GH precrimped CAN leads</v>
      </c>
      <c r="B58" s="43" t="n">
        <v>8</v>
      </c>
      <c r="C58" s="44" t="n">
        <v>0.47</v>
      </c>
      <c r="D58" s="44" t="n">
        <f>IF(COUNT(B58:C58)=2,ROUND(B58*C58,2),"See note")</f>
        <v>3.76</v>
      </c>
      <c r="E58" s="42" t="str">
        <v>JST AGHGH28K203, 203 mm double-ended 28 AWG leads. Cut eight in half for sixteen contacted wires: two per motor housing. Both wires are black; label H/L. Keep soldered joins fixed and strain-relieved.</v>
      </c>
      <c r="F58" s="42" t="str">
        <v>DigiKey</v>
      </c>
      <c r="G58" s="45" t="str">
        <v>Open product</v>
      </c>
    </row>
    <row r="59" ht="66" customHeight="1">
      <c r="A59" s="46" t="str">
        <v>M2 / M2.5 / M3 / M4 brass standoff kit</v>
      </c>
      <c r="B59" s="47" t="n">
        <v>1</v>
      </c>
      <c r="C59" s="48" t="n">
        <v>34.99</v>
      </c>
      <c r="D59" s="48" t="n">
        <f>IF(COUNT(B59:C59)=2,ROUND(B59*C59,2),"See note")</f>
        <v>34.99</v>
      </c>
      <c r="E59" s="46" t="str">
        <v>One EEEEE 572-piece brass spacer, screw and nut assortment; includes M2.5 and M3 electronics mounting sizes. Proposed stock kit; board clearance and chosen spacer heights still need checking.</v>
      </c>
      <c r="F59" s="46" t="str">
        <v>Amazon · eeeee_shop</v>
      </c>
      <c r="G59" s="49" t="str">
        <v>Open product</v>
      </c>
    </row>
    <row r="60" ht="66" customHeight="1">
      <c r="A60" s="42" t="str">
        <v>Metric nylon-insert locknut assortment</v>
      </c>
      <c r="B60" s="43" t="n">
        <v>1</v>
      </c>
      <c r="C60" s="44" t="n">
        <v>6.59</v>
      </c>
      <c r="D60" s="44" t="n">
        <f>IF(COUNT(B60:C60)=2,ROUND(B60*C60,2),"See note")</f>
        <v>6.59</v>
      </c>
      <c r="E60" s="42" t="str">
        <v>One 140-piece kit, M3/M4/M5/M6/M8/M10/M12, advertised 304 stainless steel. Covers locking nuts absent from the screw kits. Exact installed quantities and available thread engagement remain to be checked.</v>
      </c>
      <c r="F60" s="42" t="str">
        <v>Amazon · ALLWIN-HD</v>
      </c>
      <c r="G60" s="45" t="str">
        <v>Open product</v>
      </c>
    </row>
    <row r="61">
      <c r="A61" s="2"/>
      <c r="B61" s="2"/>
      <c r="C61" s="2"/>
      <c r="D61" s="2"/>
      <c r="E61" s="2"/>
      <c r="F61" s="2"/>
      <c r="G61" s="2"/>
    </row>
    <row r="62">
      <c r="A62" s="2"/>
      <c r="B62" s="2"/>
      <c r="C62" s="2"/>
      <c r="D62" s="2"/>
      <c r="E62" s="2"/>
      <c r="F62" s="2"/>
      <c r="G62" s="2"/>
    </row>
    <row r="63" ht="66" customHeight="1">
      <c r="A63" s="7" t="str">
        <v>Plate estimate basis</v>
      </c>
      <c r="B63" s="2"/>
      <c r="C63" s="2"/>
      <c r="D63" s="2"/>
      <c r="E63" s="10" t="str">
        <v>Planning estimate, not an Aqua Jet quote. Assumes one flat aluminum part, a ready cut file and simple through-holes. Tapping, precision milling, finish and redesign can add cost.</v>
      </c>
      <c r="F63" s="39"/>
      <c r="G63" s="39" t="str">
        <v>Austin shop</v>
      </c>
    </row>
    <row r="64" ht="66" customHeight="1">
      <c r="A64" s="7" t="str">
        <v>Published shop minimums</v>
      </c>
      <c r="B64" s="2"/>
      <c r="C64" s="2"/>
      <c r="D64" s="2"/>
      <c r="E64" s="10" t="str">
        <v>Orem lists an $85 minimum; Accurate Waterjet lists $100 on most jobs. These are comparison shops, not quotes for this part.</v>
      </c>
      <c r="F64" s="39" t="str">
        <v>Orem minimum</v>
      </c>
      <c r="G64" s="39" t="str">
        <v>Waterjet minimum</v>
      </c>
    </row>
    <row r="65" ht="66" customHeight="1">
      <c r="A65" s="7" t="str">
        <v>Online sheet-cutting option</v>
      </c>
      <c r="B65" s="2"/>
      <c r="C65" s="2"/>
      <c r="D65" s="2"/>
      <c r="E65" s="10" t="str">
        <v>SendCutSend offers 6061 aluminum at 0.080 in (2.03 mm). Confirm thickness and hole tolerances against the nominal 2 mm source plate before ordering.</v>
      </c>
      <c r="F65" s="39"/>
      <c r="G65" s="39" t="str">
        <v>Material option</v>
      </c>
    </row>
    <row r="66" ht="66" customHeight="1">
      <c r="A66" s="7" t="str">
        <v>Outstanding build work</v>
      </c>
      <c r="B66" s="2"/>
      <c r="C66" s="2"/>
      <c r="D66" s="2"/>
      <c r="E66" s="10" t="str">
        <v>The public runtime maps 14 joints; the full 16-motor robot still needs ear integration. A complete print, fastener and wiring schedule remains outstanding.</v>
      </c>
      <c r="F66" s="39"/>
      <c r="G66" s="39" t="str">
        <v>Runtime source</v>
      </c>
    </row>
    <row r="67" ht="66" customHeight="1">
      <c r="A67" s="7" t="str">
        <v>Scope</v>
      </c>
      <c r="B67" s="2"/>
      <c r="C67" s="2"/>
      <c r="D67" s="2"/>
      <c r="E67" s="10" t="str">
        <v>Tools are listed separately without prices. No spare motors, duplicate optional components or filament costs are added.</v>
      </c>
      <c r="F67" s="39"/>
      <c r="G67" s="39"/>
    </row>
    <row r="68" ht="66" customHeight="1">
      <c r="A68" s="7" t="str">
        <v>Purchase quantities</v>
      </c>
      <c r="B68" s="2"/>
      <c r="C68" s="2"/>
      <c r="D68" s="2"/>
      <c r="E68" s="10" t="str">
        <v>New quantities are procurement allowances for the proposed wiring layout, not a verified creator installation count. Confirm included motor leads to avoid duplicate purchases. Final routing and hardware counts remain open.</v>
      </c>
      <c r="F68" s="39"/>
      <c r="G68" s="39"/>
    </row>
    <row r="69" ht="66" customHeight="1">
      <c r="A69" s="7" t="str">
        <v>Regeneration / low battery</v>
      </c>
      <c r="B69" s="2"/>
      <c r="C69" s="2"/>
      <c r="D69" s="2"/>
      <c r="E69" s="10" t="str">
        <v>The $101 clamp assembly is conditional. RYOBI documents battery protection, but operation through the adapter and permitted regeneration are not established. No extra bulky low-voltage disconnect is automatically added.</v>
      </c>
      <c r="F69" s="39"/>
      <c r="G69" s="39" t="str">
        <v>Clamp datasheet</v>
      </c>
    </row>
    <row r="70" ht="66" customHeight="1">
      <c r="A70" s="7" t="str">
        <v>Thermal / inrush accessories</v>
      </c>
      <c r="B70" s="2"/>
      <c r="C70" s="2"/>
      <c r="D70" s="2"/>
      <c r="E70" s="10" t="str">
        <v>Clamp resistor cooling and reconnect/precharge sequencing remain unresolved. An optional PT1000 sensor plus exact housing/leads costs $17.61; not included in this total. The existing XT90-S line is not duplicated.</v>
      </c>
      <c r="F70" s="39"/>
      <c r="G70" s="39" t="str">
        <v>Optional sensor</v>
      </c>
    </row>
    <row r="71" ht="66" customHeight="1">
      <c r="A71" s="7" t="str">
        <v>Distribution fit</v>
      </c>
      <c r="B71" s="2"/>
      <c r="C71" s="2"/>
      <c r="D71" s="2"/>
      <c r="E71" s="10" t="str">
        <v>The priced distribution includes all four fuse-holder input/output joins and returns. Bus bars, carriers, resistor and board mounts still require a physical layout; 48 V-rated parts need transient voltage kept below their rating.</v>
      </c>
      <c r="F71" s="39"/>
      <c r="G71" s="39"/>
    </row>
  </sheetData>
  <conditionalFormatting sqref="C10:C53">
    <cfRule type="containsBlanks" dxfId="0" priority="1"/>
  </conditionalFormatting>
  <hyperlinks>
    <hyperlink ref="G10" r:id="rIdGapLink1"/>
    <hyperlink ref="G11" r:id="rIdGapLink2"/>
    <hyperlink ref="G12" r:id="rIdGapLink3"/>
    <hyperlink ref="G13" r:id="rIdGapLink4"/>
    <hyperlink ref="G14" r:id="rIdGapLink5"/>
    <hyperlink ref="G15" r:id="rIdGapLink6"/>
    <hyperlink ref="G16" r:id="rIdGapLink7"/>
    <hyperlink ref="G17" r:id="rIdGapLink8"/>
    <hyperlink ref="G18" r:id="rIdGapLink9"/>
    <hyperlink ref="G19" r:id="rIdGapLink10"/>
    <hyperlink ref="G20" r:id="rIdGapLink11"/>
    <hyperlink ref="G21" r:id="rIdGapLink12"/>
    <hyperlink ref="G22" r:id="rIdGapLink13"/>
    <hyperlink ref="G23" r:id="rIdGapLink14"/>
    <hyperlink ref="G24" r:id="rIdGapLink15"/>
    <hyperlink ref="G25" r:id="rIdGapLink16"/>
    <hyperlink ref="G26" r:id="rIdGapLink17"/>
    <hyperlink ref="G27" r:id="rIdGapLink18"/>
    <hyperlink ref="G28" r:id="rIdGapLink19"/>
    <hyperlink ref="G29" r:id="rIdGapLink20"/>
    <hyperlink ref="G30" r:id="rIdGapLink21"/>
    <hyperlink ref="G31" r:id="rIdGapLink22"/>
    <hyperlink ref="G32" r:id="rIdGapLink23"/>
    <hyperlink ref="G33" r:id="rIdGapLink24"/>
    <hyperlink ref="G34" r:id="rIdGapLink25"/>
    <hyperlink ref="G35" r:id="rIdGapLink26"/>
    <hyperlink ref="G36" r:id="rIdGapLink27"/>
    <hyperlink ref="G37" r:id="rIdGapLink28"/>
    <hyperlink ref="G38" r:id="rIdGapLink29"/>
    <hyperlink ref="G39" r:id="rIdGapLink30"/>
    <hyperlink ref="G40" r:id="rIdGapLink31"/>
    <hyperlink ref="G41" r:id="rIdGapLink32"/>
    <hyperlink ref="G42" r:id="rIdGapLink33"/>
    <hyperlink ref="G43" r:id="rIdGapLink34"/>
    <hyperlink ref="G44" r:id="rIdGapLink35"/>
    <hyperlink ref="G63" r:id="rIdGapLink36"/>
    <hyperlink ref="F64" r:id="rIdGapLink37"/>
    <hyperlink ref="G64" r:id="rIdGapLink38"/>
    <hyperlink ref="G65" r:id="rIdGapLink39"/>
    <hyperlink ref="G66" r:id="rIdGapLink40"/>
    <hyperlink ref="G48" r:id="rIdGapLink41"/>
    <hyperlink ref="G49" r:id="rIdGapLink42"/>
    <hyperlink ref="G50" r:id="rIdGapLink43"/>
    <hyperlink ref="G51" r:id="rIdGapLink44"/>
    <hyperlink ref="G52" r:id="rIdGapLink45"/>
    <hyperlink ref="G53" r:id="rIdGapLink46"/>
    <hyperlink ref="G54" r:id="rIdGapLink47"/>
    <hyperlink ref="G55" r:id="rIdGapLink48"/>
    <hyperlink ref="G56" r:id="rIdGapLink49"/>
    <hyperlink ref="G57" r:id="rIdGapLink50"/>
    <hyperlink ref="G58" r:id="rIdGapLink51"/>
    <hyperlink ref="G59" r:id="rIdGapLink52"/>
    <hyperlink ref="G60" r:id="rIdGapLink53"/>
    <hyperlink ref="G47" r:id="rIdGapLink54"/>
    <hyperlink ref="G69" r:id="rIdGapLink55"/>
    <hyperlink ref="G70" r:id="rIdGapLink56"/>
  </hyperlinks>
  <pageMargins left="0.7" right="0.7" top="0.75" bottom="0.75" header="0.3" footer="0.3"/>
  <tableParts count="1">
    <tablePart r:id="R4f4c6f6805af42f0"/>
  </tableParts>
</worksheet>
</file>

<file path=xl/worksheets/sheet2.xml><?xml version="1.0" encoding="utf-8"?>
<x:worksheet xmlns:x="http://schemas.openxmlformats.org/spreadsheetml/2006/main">
  <x:sheetPr>
    <x:tabColor rgb="FF637D8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.560001373291016" hidden="0" customWidth="1"/>
    <x:col min="2" max="2" width="76.66999816894531" hidden="0" customWidth="1"/>
  </x:cols>
  <x:sheetData>
    <x:row r="1">
      <x:c r="A1" s="2"/>
      <x:c r="B1" s="2"/>
    </x:row>
    <x:row r="2" ht="27" customHeight="1">
      <x:c r="A2" s="4" t="str">
        <x:v>BDX-R tools</x:v>
      </x:c>
      <x:c r="B2" s="5"/>
    </x:row>
    <x:row r="3">
      <x:c r="A3" s="2"/>
      <x:c r="B3" s="2"/>
    </x:row>
    <x:row r="4">
      <x:c r="A4" s="6" t="str">
        <x:v>Reuse or borrow equipment where possible.</x:v>
      </x:c>
      <x:c r="B4" s="6" t="str">
        <x:v>Conditional items depend on the final wiring, fasteners and setup method.</x:v>
      </x:c>
    </x:row>
    <x:row r="5">
      <x:c r="A5" s="2"/>
      <x:c r="B5" s="2"/>
    </x:row>
    <x:row r="6" ht="30" customHeight="1">
      <x:c r="A6" s="40" t="str">
        <x:v>Tool / workshop supply</x:v>
      </x:c>
      <x:c r="B6" s="41" t="str">
        <x:v>Use or requirement</x:v>
      </x:c>
    </x:row>
    <x:row r="7" ht="35" customHeight="1">
      <x:c r="A7" s="12" t="str">
        <x:v>Bambu X2D 3D printer</x:v>
      </x:c>
      <x:c r="B7" s="12" t="str">
        <x:v>Already owned. Prints the structure and cosmetic parts after the print manifest is finalized.</x:v>
      </x:c>
    </x:row>
    <x:row r="8" ht="35" customHeight="1">
      <x:c r="A8" s="13" t="str">
        <x:v>Computer</x:v>
      </x:c>
      <x:c r="B8" s="13" t="str">
        <x:v>Existing Mac mini for files, card preparation and network control. Setup method must match the chosen Jetson software.</x:v>
      </x:c>
    </x:row>
    <x:row r="9" ht="35" customHeight="1">
      <x:c r="A9" s="12" t="str">
        <x:v>Metric hex keys / hex bits</x:v>
      </x:c>
      <x:c r="B9" s="12" t="str">
        <x:v>For socket-head screws. Include the small 1.5, 2, 2.5 and 3 mm sizes; verify the selected hardware.</x:v>
      </x:c>
    </x:row>
    <x:row r="10" ht="35" customHeight="1">
      <x:c r="A10" s="13" t="str">
        <x:v>Metric nut drivers and spanners</x:v>
      </x:c>
      <x:c r="B10" s="13" t="str">
        <x:v>Include 5.5 mm for M3 and 7 mm for M4 nuts, plus sizes needed by the power studs.</x:v>
      </x:c>
    </x:row>
    <x:row r="11" ht="35" customHeight="1">
      <x:c r="A11" s="12" t="str">
        <x:v>Small Phillips and flat screwdrivers</x:v>
      </x:c>
      <x:c r="B11" s="12" t="str">
        <x:v>Electronics terminals and accessory screws.</x:v>
      </x:c>
    </x:row>
    <x:row r="12" ht="35" customHeight="1">
      <x:c r="A12" s="13" t="str">
        <x:v>Torque screwdriver and matching bits</x:v>
      </x:c>
      <x:c r="B12" s="13" t="str">
        <x:v>Select the range after fastener tightening torques are established. No need to buy several ranges speculatively.</x:v>
      </x:c>
    </x:row>
    <x:row r="13" ht="35" customHeight="1">
      <x:c r="A13" s="12" t="str">
        <x:v>Digital caliper</x:v>
      </x:c>
      <x:c r="B13" s="12" t="str">
        <x:v>Checks printed dimensions, hole spacing, insert pockets and screw lengths.</x:v>
      </x:c>
    </x:row>
    <x:row r="14" ht="35" customHeight="1">
      <x:c r="A14" s="13" t="str">
        <x:v>Needle files and deburring tool</x:v>
      </x:c>
      <x:c r="B14" s="13" t="str">
        <x:v>Removes print remnants and burrs without changing critical fitted dimensions.</x:v>
      </x:c>
    </x:row>
    <x:row r="15" ht="35" customHeight="1">
      <x:c r="A15" s="12" t="str">
        <x:v>Side cutters and needle-nose pliers</x:v>
      </x:c>
      <x:c r="B15" s="12" t="str">
        <x:v>Trims cable ties and handles small wires or parts.</x:v>
      </x:c>
    </x:row>
    <x:row r="16" ht="35" customHeight="1">
      <x:c r="A16" s="13" t="str">
        <x:v>Wire strippers / cutters</x:v>
      </x:c>
      <x:c r="B16" s="13" t="str">
        <x:v>Must cover the chosen power wire and small signal wires without damaging strands.</x:v>
      </x:c>
    </x:row>
    <x:row r="17" ht="35" customHeight="1">
      <x:c r="A17" s="12" t="str">
        <x:v>Matched power-terminal crimper</x:v>
      </x:c>
      <x:c r="B17" s="12" t="str">
        <x:v>Match the selected TE PIDG insulated and SOLISTRAND uninsulated ring terminals; these may require different dies.</x:v>
      </x:c>
    </x:row>
    <x:row r="18" ht="35" customHeight="1">
      <x:c r="A18" s="13" t="str">
        <x:v>Temperature-controlled soldering station</x:v>
      </x:c>
      <x:c r="B18" s="13" t="str">
        <x:v>With stand, cleaner and a suitable chisel tip for power connectors.</x:v>
      </x:c>
    </x:row>
    <x:row r="19" ht="35" customHeight="1">
      <x:c r="A19" s="12" t="str">
        <x:v>Electronics solder, flux and desoldering wick</x:v>
      </x:c>
      <x:c r="B19" s="12" t="str">
        <x:v>Assembly consumables for soldered wiring and rework. Use electronics-compatible flux.</x:v>
      </x:c>
    </x:row>
    <x:row r="20" ht="35" customHeight="1">
      <x:c r="A20" s="13" t="str">
        <x:v>Heat gun</x:v>
      </x:c>
      <x:c r="B20" s="13" t="str">
        <x:v>Shrinks the adhesive-lined insulation tubing.</x:v>
      </x:c>
    </x:row>
    <x:row r="21" ht="35" customHeight="1">
      <x:c r="A21" s="12" t="str">
        <x:v>Soldering workholder and heat-resistant mat</x:v>
      </x:c>
      <x:c r="B21" s="12" t="str">
        <x:v>Holds connectors and protects the work surface.</x:v>
      </x:c>
    </x:row>
    <x:row r="22" ht="35" customHeight="1">
      <x:c r="A22" s="13" t="str">
        <x:v>Solder-fume extraction / ventilation</x:v>
      </x:c>
      <x:c r="B22" s="13" t="str">
        <x:v>For soldering work at the bench.</x:v>
      </x:c>
    </x:row>
    <x:row r="23" ht="35" customHeight="1">
      <x:c r="A23" s="12" t="str">
        <x:v>Digital multimeter with probes</x:v>
      </x:c>
      <x:c r="B23" s="12" t="str">
        <x:v>Checks continuity, polarity, voltage and unpowered CAN resistance.</x:v>
      </x:c>
    </x:row>
    <x:row r="24" ht="35" customHeight="1">
      <x:c r="A24" s="13" t="str">
        <x:v>Heat-set insert tip (conditional)</x:v>
      </x:c>
      <x:c r="B24" s="13" t="str">
        <x:v>Only if the final printed parts use inserts. Must match the selected iron and insert size.</x:v>
      </x:c>
    </x:row>
    <x:row r="25" ht="35" customHeight="1">
      <x:c r="A25" s="12" t="str">
        <x:v>Drill, metric bits and pin vise (conditional)</x:v>
      </x:c>
      <x:c r="B25" s="12" t="str">
        <x:v>For specified hole cleanup and fixture work, not to change motor interfaces without a drawing.</x:v>
      </x:c>
    </x:row>
    <x:row r="26" ht="35" customHeight="1">
      <x:c r="A26" s="13" t="str">
        <x:v>Small-contact crimper (conditional)</x:v>
      </x:c>
      <x:c r="B26" s="13" t="str">
        <x:v>Only if making new miniature contacts. Supplied or precrimped motor leads may avoid this tool.</x:v>
      </x:c>
    </x:row>
    <x:row r="27" ht="35" customHeight="1">
      <x:c r="A27" s="12" t="str">
        <x:v>Ferrule crimper (conditional)</x:v>
      </x:c>
      <x:c r="B27" s="12" t="str">
        <x:v>Only if the final distribution terminals use ferrules. Match the chosen ferrule size and profile.</x:v>
      </x:c>
    </x:row>
    <x:row r="28" ht="35" customHeight="1">
      <x:c r="A28" s="13" t="str">
        <x:v>Clamps or small bench vise</x:v>
      </x:c>
      <x:c r="B28" s="13" t="str">
        <x:v>Holds unpowered parts and workpieces during assembly.</x:v>
      </x:c>
    </x:row>
    <x:row r="29" ht="35" customHeight="1">
      <x:c r="A29" s="12" t="str">
        <x:v>Robot support / test fixture</x:v>
      </x:c>
      <x:c r="B29" s="12" t="str">
        <x:v>Supports the robot and restrains motor reaction during initial powered testing.</x:v>
      </x:c>
    </x:row>
    <x:row r="30" ht="35" customHeight="1">
      <x:c r="A30" s="13" t="str">
        <x:v>Safety glasses</x:v>
      </x:c>
      <x:c r="B30" s="13" t="str">
        <x:v>For cutting, drilling and wire preparation.</x:v>
      </x:c>
    </x:row>
    <x:row r="31" ht="35" customHeight="1">
      <x:c r="A31" s="12" t="str">
        <x:v>Current-limited bench power supply</x:v>
      </x:c>
      <x:c r="B31" s="12" t="str">
        <x:v>Commissioning equipment; borrow if practical. Match the test voltage/current. A small supply is not a whole-robot supply.</x:v>
      </x:c>
    </x:row>
    <x:row r="32" ht="35" customHeight="1">
      <x:c r="A32" s="13" t="str">
        <x:v>Insulated test leads and fused test adapter</x:v>
      </x:c>
      <x:c r="B32" s="13" t="str">
        <x:v>For the selected bench supply and test setup. Avoid duplicating leads supplied with the equipment.</x:v>
      </x:c>
    </x:row>
    <x:row r="33" ht="35" customHeight="1">
      <x:c r="A33" s="12" t="str">
        <x:v>DC current / transient measurement equipment</x:v>
      </x:c>
      <x:c r="B33" s="12" t="str">
        <x:v>Access or borrowing for power-system validation. Exact meters or scope depend on the final test procedure.</x:v>
      </x:c>
    </x:row>
    <x:row r="34" ht="35" customHeight="1">
      <x:c r="A34" s="13" t="str">
        <x:v>USB-C microSD reader/writer</x:v>
      </x:c>
      <x:c r="B34" s="13" t="str">
        <x:v>Prepares the Jetson boot card from the computer.</x:v>
      </x:c>
    </x:row>
    <x:row r="35" ht="35" customHeight="1">
      <x:c r="A35" s="12" t="str">
        <x:v>USB data cable and Ethernet patch cable</x:v>
      </x:c>
      <x:c r="B35" s="12" t="str">
        <x:v>For setup, recovery or network control, as required by the chosen installation method.</x:v>
      </x:c>
    </x:row>
    <x:row r="36" ht="35" customHeight="1">
      <x:c r="A36" s="13" t="str">
        <x:v>USB installer drive (conditional)</x:v>
      </x:c>
      <x:c r="B36" s="13" t="str">
        <x:v>For the selected Jetson setup or recovery procedure.</x:v>
      </x:c>
    </x:row>
    <x:row r="37" ht="35" customHeight="1">
      <x:c r="A37" s="12" t="str">
        <x:v>Keyboard and display access (conditional)</x:v>
      </x:c>
      <x:c r="B37" s="12" t="str">
        <x:v>Only if local Jetson setup requires them. Reuse existing equipment.</x:v>
      </x:c>
    </x:row>
    <x:row r="38" ht="35" customHeight="1">
      <x:c r="A38" s="13" t="str">
        <x:v>3.3 V USB serial console adapter (conditional)</x:v>
      </x:c>
      <x:c r="B38" s="13" t="str">
        <x:v>For serial debugging if needed; not a robot power source.</x:v>
      </x:c>
    </x:row>
    <x:row r="39" ht="35" customHeight="1">
      <x:c r="A39" s="12" t="str">
        <x:v>Parts trays and wire labels</x:v>
      </x:c>
      <x:c r="B39" s="12" t="str">
        <x:v>Keeps fasteners and wire functions identified during assembly.</x:v>
      </x:c>
    </x:row>
  </x:sheetData>
  <x:pageMargins left="0.7" right="0.7" top="0.75" bottom="0.75" header="0.3" footer="0.3"/>
  <x:tableParts count="1">
    <x:tablePart xmlns:r="http://schemas.openxmlformats.org/officeDocument/2006/relationships" r:id="R18f52c50bfd6467c"/>
  </x:tableParts>
</x:worksheet>
</file>